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MA\Desktop\"/>
    </mc:Choice>
  </mc:AlternateContent>
  <bookViews>
    <workbookView xWindow="0" yWindow="0" windowWidth="21600" windowHeight="9645" activeTab="1"/>
  </bookViews>
  <sheets>
    <sheet name="Членские взносы" sheetId="1" r:id="rId1"/>
    <sheet name="Целевые взносы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43" i="2" l="1"/>
  <c r="F19" i="1" l="1"/>
  <c r="F18" i="1"/>
  <c r="F17" i="1"/>
  <c r="F15" i="1"/>
  <c r="F23" i="1" s="1"/>
  <c r="F22" i="1" l="1"/>
  <c r="F50" i="1"/>
  <c r="F35" i="1"/>
  <c r="F42" i="2" l="1"/>
  <c r="F53" i="2" l="1"/>
  <c r="F45" i="1"/>
  <c r="F46" i="1" s="1"/>
  <c r="F18" i="2" l="1"/>
  <c r="F56" i="1"/>
  <c r="F53" i="1"/>
  <c r="F37" i="1"/>
  <c r="F20" i="1"/>
  <c r="F31" i="1"/>
  <c r="F30" i="1"/>
  <c r="F32" i="1" l="1"/>
  <c r="F60" i="1" l="1"/>
  <c r="F57" i="1"/>
  <c r="F20" i="2"/>
  <c r="F10" i="2"/>
  <c r="F28" i="1"/>
  <c r="F24" i="1"/>
  <c r="F61" i="1" s="1"/>
  <c r="E9" i="1" s="1"/>
  <c r="E11" i="1" s="1"/>
</calcChain>
</file>

<file path=xl/sharedStrings.xml><?xml version="1.0" encoding="utf-8"?>
<sst xmlns="http://schemas.openxmlformats.org/spreadsheetml/2006/main" count="237" uniqueCount="174">
  <si>
    <t xml:space="preserve">         ПРИХОД </t>
  </si>
  <si>
    <t>Кол-во</t>
  </si>
  <si>
    <t>Ед.изм.</t>
  </si>
  <si>
    <t>Сумма</t>
  </si>
  <si>
    <t>План</t>
  </si>
  <si>
    <t>Входящий остаток</t>
  </si>
  <si>
    <t>Членские взносы</t>
  </si>
  <si>
    <t>м2</t>
  </si>
  <si>
    <t>ИТОГО:</t>
  </si>
  <si>
    <t>Стоимость</t>
  </si>
  <si>
    <t>Фонд оплаты штатных сотрудников (в т.ч. НДФЛ)</t>
  </si>
  <si>
    <t>1.1</t>
  </si>
  <si>
    <t>Председатель Правления</t>
  </si>
  <si>
    <t>чел.</t>
  </si>
  <si>
    <t>1.2</t>
  </si>
  <si>
    <t>1.3</t>
  </si>
  <si>
    <t>Электрик</t>
  </si>
  <si>
    <t>1.4</t>
  </si>
  <si>
    <t>Дворник</t>
  </si>
  <si>
    <t>Страховые взносы с ФОТ 30,2 %</t>
  </si>
  <si>
    <t>2.1</t>
  </si>
  <si>
    <t>2.2</t>
  </si>
  <si>
    <t xml:space="preserve">Взносы на травматизм </t>
  </si>
  <si>
    <t xml:space="preserve">Земельный налог ЗОП </t>
  </si>
  <si>
    <t>стоим.</t>
  </si>
  <si>
    <t>0,3%</t>
  </si>
  <si>
    <t>3.1</t>
  </si>
  <si>
    <t>3.2</t>
  </si>
  <si>
    <t>50:22:0000000:109640</t>
  </si>
  <si>
    <t>50:22:0000000:120865</t>
  </si>
  <si>
    <t>4.1</t>
  </si>
  <si>
    <t>5.1</t>
  </si>
  <si>
    <t>6.2</t>
  </si>
  <si>
    <t>усл.</t>
  </si>
  <si>
    <t>ООО "Эколайн-Воскресенск"</t>
  </si>
  <si>
    <t>6.1</t>
  </si>
  <si>
    <t>ООО "Фауна"</t>
  </si>
  <si>
    <t>Обслуживание системы видеонаблюдения</t>
  </si>
  <si>
    <t>Административные и организационные расходы</t>
  </si>
  <si>
    <t>Хозяйственные расходы и содержание здания правления</t>
  </si>
  <si>
    <t>8.1</t>
  </si>
  <si>
    <t>Канцелярские расходы</t>
  </si>
  <si>
    <t>Программное обеспечение. 1С Садовод</t>
  </si>
  <si>
    <t>Оргтехника</t>
  </si>
  <si>
    <t>шт.</t>
  </si>
  <si>
    <t>Уборка снега/вывоз снега на ЗОП</t>
  </si>
  <si>
    <t>Обслуживание системы видеонаблюдения/ворот</t>
  </si>
  <si>
    <t>7.1</t>
  </si>
  <si>
    <t>7.2</t>
  </si>
  <si>
    <t>Обслуживание электросетей общего освещения</t>
  </si>
  <si>
    <t>Общее освещение (содержание)</t>
  </si>
  <si>
    <t>Инженер водоснабжения</t>
  </si>
  <si>
    <t xml:space="preserve">Сумма </t>
  </si>
  <si>
    <t>1</t>
  </si>
  <si>
    <t>Источник</t>
  </si>
  <si>
    <t>Устранение аварий</t>
  </si>
  <si>
    <t>Всего участков с водопроводом</t>
  </si>
  <si>
    <t>Сумма с участка за ТО водопровода</t>
  </si>
  <si>
    <t>Расходы на содержание газопровода</t>
  </si>
  <si>
    <t>Расходы на техническое обслуживание газораспределительных сетей</t>
  </si>
  <si>
    <t>Всего участков с газом</t>
  </si>
  <si>
    <t>Сумма с участка за ТО газопровода</t>
  </si>
  <si>
    <t>АО "Мособлгаз"</t>
  </si>
  <si>
    <t>мес.</t>
  </si>
  <si>
    <t>12</t>
  </si>
  <si>
    <t>2022-2023</t>
  </si>
  <si>
    <t>2023-2024</t>
  </si>
  <si>
    <t>2024-2025</t>
  </si>
  <si>
    <t>ув. 5,5%</t>
  </si>
  <si>
    <t>ув. 7,5%</t>
  </si>
  <si>
    <t>Подсыпка наледи реагентами</t>
  </si>
  <si>
    <t>тн.</t>
  </si>
  <si>
    <t>Благоустройство ЗОП/противопожарные мероприятия</t>
  </si>
  <si>
    <t>Компенсация за использование личного автотранспорта (председатель)</t>
  </si>
  <si>
    <t xml:space="preserve">Страховые взносы </t>
  </si>
  <si>
    <t>Почтовые расходы</t>
  </si>
  <si>
    <t>Банковское обслуживание (обслуживание р/счета, стоимость платежей ЮЛ, ФЛ, комиссия за заверение документов, комиссия за взнос/снятие наличных ден. средств)</t>
  </si>
  <si>
    <t>Примечание:</t>
  </si>
  <si>
    <t xml:space="preserve">1. </t>
  </si>
  <si>
    <t>Для владельцев участков, не являющихся членами товарищества, плата за пользование объектами инфраструктуры</t>
  </si>
  <si>
    <t xml:space="preserve"> (реконструкцию) имущества общего пользования предсмотрена в размере, равном сумме членского взноса члена товарищества;</t>
  </si>
  <si>
    <t xml:space="preserve">2. </t>
  </si>
  <si>
    <t>Сроки и порядок внесения платы, предусмотрены в порядке, аналогичном для членов товарищества.</t>
  </si>
  <si>
    <t>______________________</t>
  </si>
  <si>
    <t>А.Н. Коган</t>
  </si>
  <si>
    <t>110</t>
  </si>
  <si>
    <t>Культурно-массовые мероприятия</t>
  </si>
  <si>
    <t>Проведение собраний</t>
  </si>
  <si>
    <t>Обслуживание и ремонт объектов водоснабжения</t>
  </si>
  <si>
    <t>Вывоз ТБО</t>
  </si>
  <si>
    <t>6.3</t>
  </si>
  <si>
    <t>2</t>
  </si>
  <si>
    <t>Расходы</t>
  </si>
  <si>
    <t>Развитие системы видеонаблюдения</t>
  </si>
  <si>
    <t>10</t>
  </si>
  <si>
    <t>Юридические услуги</t>
  </si>
  <si>
    <t>20</t>
  </si>
  <si>
    <t>5.2</t>
  </si>
  <si>
    <t>Судебные (организационные) расходы</t>
  </si>
  <si>
    <t>4.2</t>
  </si>
  <si>
    <t>Проведение праздников</t>
  </si>
  <si>
    <t>Вознаграждение  за контроль за чисткой/вывозом снега</t>
  </si>
  <si>
    <t>ед.</t>
  </si>
  <si>
    <t>кол-во</t>
  </si>
  <si>
    <t>руб/м2</t>
  </si>
  <si>
    <t>Бухгалтер-кассир</t>
  </si>
  <si>
    <t>Председатель СНТГ "Долгий луг"</t>
  </si>
  <si>
    <t>Вознаграждение самозанятым лицам, за оказанные услуги</t>
  </si>
  <si>
    <t>Площадь участков</t>
  </si>
  <si>
    <t>Резервный фонд (непредвиденные расходы) - затраты, связанные с аварийными работами, устранение различных повреждений, затраты, связанные с изменением законодательства, решений властей различного уровня, возможные штрафы, услуги юриста для представления интересов СНТГ в суде (в случае превышения необходимого расхода ) и другие не планируемые заранее расходы</t>
  </si>
  <si>
    <t>Выкос травы, кустарников, опиловка на ЗОП</t>
  </si>
  <si>
    <t>5.3</t>
  </si>
  <si>
    <t>6.4</t>
  </si>
  <si>
    <t xml:space="preserve">        РАСХОД</t>
  </si>
  <si>
    <t>Настоящая Приходно-расходная смета СНТГ «Долгий Луг» на 2025-2026 гг. составлена в соответствии с ч. 8 ст. 14; п.17 ч.1 ст.17; п.9 ч.7, ч. 9, ч.10 ст.18 Федерального закона от 29 июля 2017 г.  № 217-ФЗ «О ведении гражданами садоводства и огородничества для собственных нужд и о внесении изменений в отдельные законодательные акты РФ» в редакции от 08.08.2024 г.</t>
  </si>
  <si>
    <t xml:space="preserve">Для владельцев участков, не являющихся членами товарищества, плата за пользование </t>
  </si>
  <si>
    <t>предусмотрена в размере равном сумме членского взноса члена товарищества;</t>
  </si>
  <si>
    <t xml:space="preserve">объектами инфраструктуры (реконструкции) имущества общего пользования </t>
  </si>
  <si>
    <t>Сроки и порядок внесения платы, предусмотрены в порядке, аналогичном для членов</t>
  </si>
  <si>
    <t>товарищества.</t>
  </si>
  <si>
    <t>УТВЕРЖДЕНО решением</t>
  </si>
  <si>
    <t>общего собрания</t>
  </si>
  <si>
    <t>№___ от ___ __________2025 г.</t>
  </si>
  <si>
    <t>72</t>
  </si>
  <si>
    <t>60</t>
  </si>
  <si>
    <t>Целевые взносы на 2025-2026 гг.</t>
  </si>
  <si>
    <t>2025-2026</t>
  </si>
  <si>
    <t>ув. 10,2%</t>
  </si>
  <si>
    <t>пер</t>
  </si>
  <si>
    <t>год</t>
  </si>
  <si>
    <t>Установка сферических зеркал на перекрестках</t>
  </si>
  <si>
    <t>Забор по 12-й Луговой от 5-й до 7-й Луговой (вдоль дамбы)</t>
  </si>
  <si>
    <t>6.5</t>
  </si>
  <si>
    <t>6.6</t>
  </si>
  <si>
    <t>6.7</t>
  </si>
  <si>
    <t>7.3</t>
  </si>
  <si>
    <t>7.4</t>
  </si>
  <si>
    <t>8.2</t>
  </si>
  <si>
    <t>9.1</t>
  </si>
  <si>
    <t>Вознаграждение за обслуживание главных ворот</t>
  </si>
  <si>
    <t>Ремонт главных ворот</t>
  </si>
  <si>
    <t>Проект сметы целевых взносов на 2025-2026 гг. СНТГ "Долгий луг"</t>
  </si>
  <si>
    <t>Налог от дохода на УСН</t>
  </si>
  <si>
    <t>Строительство и установка детской площадки</t>
  </si>
  <si>
    <t>Оформление въезда на 11-й Луговой (ворота + забор до мусорных контейнеров, забор от 1-й до 2-й Луговых ул)</t>
  </si>
  <si>
    <t>Фотосетка ЗD на забор вдоль парка</t>
  </si>
  <si>
    <t>Установка указателей на каждую улицу</t>
  </si>
  <si>
    <t>Ямочный ремонт дорог</t>
  </si>
  <si>
    <t>Поощрение членам правления</t>
  </si>
  <si>
    <t>Установка калитки для прохода в парк</t>
  </si>
  <si>
    <t>Установка бесперебойного питания на все калитки</t>
  </si>
  <si>
    <t>3</t>
  </si>
  <si>
    <t>4</t>
  </si>
  <si>
    <t>5</t>
  </si>
  <si>
    <t>6</t>
  </si>
  <si>
    <t>7</t>
  </si>
  <si>
    <t>8</t>
  </si>
  <si>
    <t>9</t>
  </si>
  <si>
    <t>11</t>
  </si>
  <si>
    <t>13</t>
  </si>
  <si>
    <t>14</t>
  </si>
  <si>
    <t>15</t>
  </si>
  <si>
    <t>16</t>
  </si>
  <si>
    <t>17</t>
  </si>
  <si>
    <t>18</t>
  </si>
  <si>
    <t>19</t>
  </si>
  <si>
    <t>7.5</t>
  </si>
  <si>
    <t>Проект приходно-расходной сметы СНТГ «Долгий луг» на 2025-2026 гг.</t>
  </si>
  <si>
    <t>Инструмент/материалы для благоустройства на ЗОП</t>
  </si>
  <si>
    <t>Сопровождение сайта СНТГ</t>
  </si>
  <si>
    <t>Оборудование площадки для проведения праздников (асфальт)</t>
  </si>
  <si>
    <t>Электроэнергия на общественные нужды (уличное освещение, отопление/освещение здания Правления, работа въездных ворот, калиток)</t>
  </si>
  <si>
    <t xml:space="preserve">Реконструкция и модернизация водопровода (закольцовка) </t>
  </si>
  <si>
    <t>Вознаграждение членам ревизионной комиссии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</si>
</sst>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1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2" xfId="0" applyFont="1" applyBorder="1"/>
    <xf numFmtId="0" fontId="4" fillId="2" borderId="5" xfId="0" applyFont="1" applyFill="1" applyBorder="1"/>
    <xf numFmtId="0" fontId="4" fillId="2" borderId="6" xfId="0" applyFont="1" applyFill="1" applyBorder="1"/>
    <xf numFmtId="0" fontId="3" fillId="0" borderId="5" xfId="0" applyFont="1" applyBorder="1"/>
    <xf numFmtId="0" fontId="4" fillId="0" borderId="6" xfId="0" applyFont="1" applyBorder="1" applyAlignment="1">
      <alignment horizontal="right"/>
    </xf>
    <xf numFmtId="0" fontId="3" fillId="0" borderId="6" xfId="0" applyFont="1" applyBorder="1"/>
    <xf numFmtId="0" fontId="4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2" xfId="0" applyFont="1" applyBorder="1"/>
    <xf numFmtId="0" fontId="6" fillId="0" borderId="1" xfId="0" applyFont="1" applyBorder="1" applyAlignment="1">
      <alignment wrapText="1"/>
    </xf>
    <xf numFmtId="0" fontId="2" fillId="0" borderId="7" xfId="0" applyFont="1" applyBorder="1"/>
    <xf numFmtId="0" fontId="2" fillId="0" borderId="8" xfId="0" applyFont="1" applyBorder="1" applyAlignment="1">
      <alignment vertical="center"/>
    </xf>
    <xf numFmtId="49" fontId="2" fillId="0" borderId="8" xfId="0" applyNumberFormat="1" applyFont="1" applyBorder="1" applyAlignment="1">
      <alignment horizontal="right" vertical="center"/>
    </xf>
    <xf numFmtId="49" fontId="2" fillId="0" borderId="8" xfId="0" applyNumberFormat="1" applyFont="1" applyBorder="1" applyAlignment="1">
      <alignment horizontal="right"/>
    </xf>
    <xf numFmtId="49" fontId="2" fillId="0" borderId="5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right"/>
    </xf>
    <xf numFmtId="4" fontId="3" fillId="0" borderId="1" xfId="0" applyNumberFormat="1" applyFont="1" applyBorder="1"/>
    <xf numFmtId="0" fontId="2" fillId="2" borderId="7" xfId="0" applyFont="1" applyFill="1" applyBorder="1"/>
    <xf numFmtId="0" fontId="6" fillId="2" borderId="2" xfId="0" applyFont="1" applyFill="1" applyBorder="1" applyAlignment="1">
      <alignment wrapText="1"/>
    </xf>
    <xf numFmtId="0" fontId="3" fillId="2" borderId="2" xfId="0" applyFont="1" applyFill="1" applyBorder="1"/>
    <xf numFmtId="4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4" fillId="0" borderId="6" xfId="0" applyNumberFormat="1" applyFont="1" applyBorder="1"/>
    <xf numFmtId="9" fontId="3" fillId="0" borderId="1" xfId="0" applyNumberFormat="1" applyFont="1" applyBorder="1"/>
    <xf numFmtId="10" fontId="3" fillId="0" borderId="1" xfId="0" applyNumberFormat="1" applyFont="1" applyBorder="1"/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9" xfId="0" applyFont="1" applyBorder="1"/>
    <xf numFmtId="0" fontId="3" fillId="2" borderId="10" xfId="0" applyFont="1" applyFill="1" applyBorder="1"/>
    <xf numFmtId="0" fontId="3" fillId="0" borderId="10" xfId="0" applyFont="1" applyBorder="1"/>
    <xf numFmtId="0" fontId="8" fillId="0" borderId="0" xfId="0" applyFont="1"/>
    <xf numFmtId="0" fontId="3" fillId="0" borderId="1" xfId="0" applyFont="1" applyBorder="1" applyAlignment="1">
      <alignment horizontal="left" vertical="top" wrapText="1"/>
    </xf>
    <xf numFmtId="49" fontId="2" fillId="0" borderId="5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right"/>
    </xf>
    <xf numFmtId="49" fontId="3" fillId="0" borderId="6" xfId="0" applyNumberFormat="1" applyFont="1" applyBorder="1" applyAlignment="1">
      <alignment horizontal="right"/>
    </xf>
    <xf numFmtId="4" fontId="3" fillId="0" borderId="6" xfId="0" applyNumberFormat="1" applyFont="1" applyBorder="1"/>
    <xf numFmtId="0" fontId="4" fillId="0" borderId="0" xfId="0" applyFont="1" applyAlignment="1">
      <alignment horizontal="right"/>
    </xf>
    <xf numFmtId="0" fontId="3" fillId="0" borderId="13" xfId="0" applyFont="1" applyBorder="1"/>
    <xf numFmtId="4" fontId="3" fillId="0" borderId="13" xfId="0" applyNumberFormat="1" applyFont="1" applyBorder="1"/>
    <xf numFmtId="4" fontId="3" fillId="0" borderId="13" xfId="0" applyNumberFormat="1" applyFont="1" applyBorder="1" applyAlignment="1">
      <alignment horizontal="right"/>
    </xf>
    <xf numFmtId="4" fontId="3" fillId="3" borderId="1" xfId="0" applyNumberFormat="1" applyFont="1" applyFill="1" applyBorder="1" applyAlignment="1">
      <alignment horizontal="right"/>
    </xf>
    <xf numFmtId="0" fontId="4" fillId="0" borderId="6" xfId="0" applyFont="1" applyBorder="1"/>
    <xf numFmtId="4" fontId="4" fillId="0" borderId="6" xfId="0" applyNumberFormat="1" applyFont="1" applyBorder="1"/>
    <xf numFmtId="0" fontId="6" fillId="2" borderId="4" xfId="0" applyFont="1" applyFill="1" applyBorder="1" applyAlignment="1">
      <alignment wrapText="1"/>
    </xf>
    <xf numFmtId="0" fontId="3" fillId="2" borderId="14" xfId="0" applyFont="1" applyFill="1" applyBorder="1" applyAlignment="1">
      <alignment horizontal="center" vertical="center" wrapText="1"/>
    </xf>
    <xf numFmtId="0" fontId="3" fillId="3" borderId="15" xfId="0" applyFont="1" applyFill="1" applyBorder="1"/>
    <xf numFmtId="0" fontId="3" fillId="0" borderId="15" xfId="0" applyFont="1" applyBorder="1"/>
    <xf numFmtId="0" fontId="3" fillId="0" borderId="16" xfId="0" applyFont="1" applyBorder="1"/>
    <xf numFmtId="0" fontId="3" fillId="2" borderId="11" xfId="0" applyFont="1" applyFill="1" applyBorder="1"/>
    <xf numFmtId="4" fontId="3" fillId="3" borderId="6" xfId="0" applyNumberFormat="1" applyFont="1" applyFill="1" applyBorder="1" applyAlignment="1">
      <alignment horizontal="right"/>
    </xf>
    <xf numFmtId="49" fontId="2" fillId="0" borderId="9" xfId="0" applyNumberFormat="1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164" fontId="4" fillId="0" borderId="11" xfId="0" applyNumberFormat="1" applyFont="1" applyBorder="1"/>
    <xf numFmtId="164" fontId="0" fillId="0" borderId="0" xfId="0" applyNumberFormat="1"/>
    <xf numFmtId="0" fontId="7" fillId="0" borderId="0" xfId="0" applyFont="1" applyAlignment="1">
      <alignment horizontal="center"/>
    </xf>
    <xf numFmtId="49" fontId="10" fillId="2" borderId="8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/>
    <xf numFmtId="4" fontId="6" fillId="2" borderId="1" xfId="0" applyNumberFormat="1" applyFont="1" applyFill="1" applyBorder="1"/>
    <xf numFmtId="4" fontId="6" fillId="2" borderId="1" xfId="0" applyNumberFormat="1" applyFont="1" applyFill="1" applyBorder="1" applyAlignment="1">
      <alignment horizontal="right"/>
    </xf>
    <xf numFmtId="164" fontId="4" fillId="2" borderId="0" xfId="0" applyNumberFormat="1" applyFont="1" applyFill="1"/>
    <xf numFmtId="0" fontId="3" fillId="0" borderId="0" xfId="0" applyFont="1" applyAlignment="1"/>
    <xf numFmtId="0" fontId="0" fillId="0" borderId="0" xfId="0" applyFont="1"/>
    <xf numFmtId="0" fontId="2" fillId="0" borderId="0" xfId="0" applyFont="1"/>
    <xf numFmtId="0" fontId="3" fillId="0" borderId="13" xfId="0" applyFont="1" applyBorder="1" applyAlignment="1">
      <alignment wrapText="1"/>
    </xf>
    <xf numFmtId="0" fontId="3" fillId="2" borderId="3" xfId="0" applyFont="1" applyFill="1" applyBorder="1" applyAlignment="1">
      <alignment vertical="center"/>
    </xf>
    <xf numFmtId="0" fontId="3" fillId="2" borderId="7" xfId="0" applyFont="1" applyFill="1" applyBorder="1"/>
    <xf numFmtId="49" fontId="3" fillId="0" borderId="12" xfId="0" applyNumberFormat="1" applyFont="1" applyBorder="1" applyAlignment="1">
      <alignment horizontal="right"/>
    </xf>
    <xf numFmtId="49" fontId="3" fillId="0" borderId="8" xfId="0" applyNumberFormat="1" applyFont="1" applyBorder="1" applyAlignment="1">
      <alignment horizontal="right" vertical="center"/>
    </xf>
    <xf numFmtId="49" fontId="3" fillId="0" borderId="8" xfId="0" applyNumberFormat="1" applyFont="1" applyBorder="1" applyAlignment="1">
      <alignment horizontal="right"/>
    </xf>
    <xf numFmtId="49" fontId="3" fillId="0" borderId="5" xfId="0" applyNumberFormat="1" applyFont="1" applyBorder="1" applyAlignment="1">
      <alignment horizontal="right"/>
    </xf>
    <xf numFmtId="0" fontId="7" fillId="0" borderId="0" xfId="0" applyFont="1" applyBorder="1" applyAlignment="1"/>
    <xf numFmtId="0" fontId="3" fillId="0" borderId="13" xfId="0" applyNumberFormat="1" applyFont="1" applyBorder="1"/>
    <xf numFmtId="0" fontId="3" fillId="0" borderId="1" xfId="0" applyNumberFormat="1" applyFont="1" applyBorder="1"/>
    <xf numFmtId="0" fontId="3" fillId="0" borderId="6" xfId="0" applyNumberFormat="1" applyFont="1" applyBorder="1"/>
    <xf numFmtId="49" fontId="3" fillId="0" borderId="1" xfId="0" applyNumberFormat="1" applyFont="1" applyBorder="1" applyAlignment="1">
      <alignment horizontal="right" vertical="center"/>
    </xf>
    <xf numFmtId="49" fontId="3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right"/>
    </xf>
    <xf numFmtId="49" fontId="3" fillId="0" borderId="2" xfId="0" applyNumberFormat="1" applyFont="1" applyBorder="1" applyAlignment="1">
      <alignment horizontal="right"/>
    </xf>
    <xf numFmtId="4" fontId="3" fillId="0" borderId="2" xfId="0" applyNumberFormat="1" applyFont="1" applyBorder="1"/>
    <xf numFmtId="0" fontId="4" fillId="0" borderId="2" xfId="0" applyFont="1" applyBorder="1" applyAlignment="1">
      <alignment horizontal="right" wrapText="1"/>
    </xf>
    <xf numFmtId="4" fontId="4" fillId="0" borderId="2" xfId="0" applyNumberFormat="1" applyFont="1" applyBorder="1" applyAlignment="1">
      <alignment horizontal="right"/>
    </xf>
    <xf numFmtId="49" fontId="3" fillId="3" borderId="1" xfId="0" applyNumberFormat="1" applyFont="1" applyFill="1" applyBorder="1" applyAlignment="1">
      <alignment horizontal="right"/>
    </xf>
    <xf numFmtId="4" fontId="4" fillId="2" borderId="6" xfId="0" applyNumberFormat="1" applyFont="1" applyFill="1" applyBorder="1"/>
    <xf numFmtId="164" fontId="3" fillId="0" borderId="2" xfId="0" applyNumberFormat="1" applyFont="1" applyBorder="1" applyAlignment="1">
      <alignment horizontal="right"/>
    </xf>
    <xf numFmtId="4" fontId="4" fillId="2" borderId="4" xfId="0" applyNumberFormat="1" applyFont="1" applyFill="1" applyBorder="1" applyAlignment="1">
      <alignment horizontal="center" vertical="center"/>
    </xf>
    <xf numFmtId="49" fontId="3" fillId="0" borderId="18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6"/>
  <sheetViews>
    <sheetView zoomScale="125" zoomScaleNormal="125" workbookViewId="0">
      <selection activeCell="F61" sqref="F61"/>
    </sheetView>
  </sheetViews>
  <sheetFormatPr defaultRowHeight="15" x14ac:dyDescent="0.25"/>
  <cols>
    <col min="1" max="1" width="4.140625" customWidth="1"/>
    <col min="2" max="2" width="33.5703125" customWidth="1"/>
    <col min="3" max="3" width="7.140625" customWidth="1"/>
    <col min="4" max="4" width="12.28515625" customWidth="1"/>
    <col min="5" max="5" width="13.7109375" customWidth="1"/>
    <col min="6" max="6" width="16.140625" customWidth="1"/>
  </cols>
  <sheetData>
    <row r="1" spans="1:6" x14ac:dyDescent="0.25">
      <c r="E1" s="76" t="s">
        <v>120</v>
      </c>
      <c r="F1" s="76"/>
    </row>
    <row r="2" spans="1:6" x14ac:dyDescent="0.25">
      <c r="E2" s="76" t="s">
        <v>121</v>
      </c>
      <c r="F2" s="76"/>
    </row>
    <row r="3" spans="1:6" ht="16.5" customHeight="1" x14ac:dyDescent="0.25">
      <c r="E3" s="76" t="s">
        <v>122</v>
      </c>
      <c r="F3" s="76"/>
    </row>
    <row r="4" spans="1:6" ht="31.5" customHeight="1" x14ac:dyDescent="0.25">
      <c r="A4" s="101" t="s">
        <v>114</v>
      </c>
      <c r="B4" s="101"/>
      <c r="C4" s="101"/>
      <c r="D4" s="101"/>
      <c r="E4" s="101"/>
      <c r="F4" s="101"/>
    </row>
    <row r="5" spans="1:6" s="2" customFormat="1" ht="15.75" x14ac:dyDescent="0.25">
      <c r="A5" s="100" t="s">
        <v>167</v>
      </c>
      <c r="B5" s="100"/>
      <c r="C5" s="100"/>
      <c r="D5" s="100"/>
      <c r="E5" s="100"/>
      <c r="F5" s="100"/>
    </row>
    <row r="6" spans="1:6" s="2" customFormat="1" ht="6" customHeight="1" thickBot="1" x14ac:dyDescent="0.3">
      <c r="A6" s="1"/>
      <c r="B6" s="1"/>
      <c r="C6" s="1"/>
      <c r="D6" s="1"/>
      <c r="E6" s="1"/>
      <c r="F6" s="1"/>
    </row>
    <row r="7" spans="1:6" s="2" customFormat="1" ht="15.75" x14ac:dyDescent="0.25">
      <c r="A7" s="102" t="s">
        <v>0</v>
      </c>
      <c r="B7" s="103"/>
      <c r="C7" s="12" t="s">
        <v>2</v>
      </c>
      <c r="D7" s="12" t="s">
        <v>1</v>
      </c>
      <c r="E7" s="13" t="s">
        <v>3</v>
      </c>
      <c r="F7" s="13" t="s">
        <v>4</v>
      </c>
    </row>
    <row r="8" spans="1:6" s="2" customFormat="1" ht="15.75" thickBot="1" x14ac:dyDescent="0.3">
      <c r="A8" s="6"/>
      <c r="B8" s="7" t="s">
        <v>5</v>
      </c>
      <c r="C8" s="7"/>
      <c r="D8" s="96"/>
      <c r="E8" s="96"/>
      <c r="F8" s="7"/>
    </row>
    <row r="9" spans="1:6" s="2" customFormat="1" x14ac:dyDescent="0.25">
      <c r="A9" s="18">
        <v>1</v>
      </c>
      <c r="B9" s="16" t="s">
        <v>6</v>
      </c>
      <c r="C9" s="5" t="s">
        <v>104</v>
      </c>
      <c r="D9" s="97"/>
      <c r="E9" s="92">
        <f>SUM(F61)</f>
        <v>5143976</v>
      </c>
      <c r="F9" s="5"/>
    </row>
    <row r="10" spans="1:6" s="2" customFormat="1" x14ac:dyDescent="0.25">
      <c r="A10" s="19"/>
      <c r="B10" s="17" t="s">
        <v>108</v>
      </c>
      <c r="C10" s="5" t="s">
        <v>7</v>
      </c>
      <c r="D10" s="3">
        <v>193006</v>
      </c>
      <c r="E10" s="3"/>
      <c r="F10" s="3"/>
    </row>
    <row r="11" spans="1:6" s="2" customFormat="1" ht="15.75" thickBot="1" x14ac:dyDescent="0.3">
      <c r="A11" s="8"/>
      <c r="B11" s="9" t="s">
        <v>8</v>
      </c>
      <c r="C11" s="10"/>
      <c r="D11" s="54"/>
      <c r="E11" s="55">
        <f>SUM(E9:E10)</f>
        <v>5143976</v>
      </c>
      <c r="F11" s="10"/>
    </row>
    <row r="12" spans="1:6" s="2" customFormat="1" ht="12.75" customHeight="1" thickBot="1" x14ac:dyDescent="0.3"/>
    <row r="13" spans="1:6" s="2" customFormat="1" ht="30" customHeight="1" thickBot="1" x14ac:dyDescent="0.3">
      <c r="A13" s="104" t="s">
        <v>113</v>
      </c>
      <c r="B13" s="105"/>
      <c r="C13" s="14" t="s">
        <v>2</v>
      </c>
      <c r="D13" s="14" t="s">
        <v>1</v>
      </c>
      <c r="E13" s="15" t="s">
        <v>9</v>
      </c>
      <c r="F13" s="15" t="s">
        <v>3</v>
      </c>
    </row>
    <row r="14" spans="1:6" s="2" customFormat="1" ht="30" x14ac:dyDescent="0.25">
      <c r="A14" s="25">
        <v>1</v>
      </c>
      <c r="B14" s="26" t="s">
        <v>10</v>
      </c>
      <c r="C14" s="27"/>
      <c r="D14" s="27"/>
      <c r="E14" s="27"/>
      <c r="F14" s="27"/>
    </row>
    <row r="15" spans="1:6" s="2" customFormat="1" x14ac:dyDescent="0.25">
      <c r="A15" s="21" t="s">
        <v>11</v>
      </c>
      <c r="B15" s="3" t="s">
        <v>12</v>
      </c>
      <c r="C15" s="3" t="s">
        <v>13</v>
      </c>
      <c r="D15" s="3">
        <v>1</v>
      </c>
      <c r="E15" s="24">
        <v>50000</v>
      </c>
      <c r="F15" s="28">
        <f>E15*12</f>
        <v>600000</v>
      </c>
    </row>
    <row r="16" spans="1:6" s="2" customFormat="1" ht="30" x14ac:dyDescent="0.25">
      <c r="A16" s="68"/>
      <c r="B16" s="69" t="s">
        <v>107</v>
      </c>
      <c r="C16" s="70"/>
      <c r="D16" s="70"/>
      <c r="E16" s="71"/>
      <c r="F16" s="72"/>
    </row>
    <row r="17" spans="1:6" s="2" customFormat="1" x14ac:dyDescent="0.25">
      <c r="A17" s="20" t="s">
        <v>14</v>
      </c>
      <c r="B17" s="4" t="s">
        <v>105</v>
      </c>
      <c r="C17" s="3" t="s">
        <v>13</v>
      </c>
      <c r="D17" s="3">
        <v>1</v>
      </c>
      <c r="E17" s="24">
        <v>30000</v>
      </c>
      <c r="F17" s="28">
        <f>E17*12</f>
        <v>360000</v>
      </c>
    </row>
    <row r="18" spans="1:6" s="2" customFormat="1" x14ac:dyDescent="0.25">
      <c r="A18" s="21" t="s">
        <v>15</v>
      </c>
      <c r="B18" s="3" t="s">
        <v>16</v>
      </c>
      <c r="C18" s="3" t="s">
        <v>13</v>
      </c>
      <c r="D18" s="3">
        <v>1</v>
      </c>
      <c r="E18" s="24">
        <v>20000</v>
      </c>
      <c r="F18" s="28">
        <f>E18*12</f>
        <v>240000</v>
      </c>
    </row>
    <row r="19" spans="1:6" s="2" customFormat="1" x14ac:dyDescent="0.25">
      <c r="A19" s="21" t="s">
        <v>17</v>
      </c>
      <c r="B19" s="3" t="s">
        <v>18</v>
      </c>
      <c r="C19" s="3" t="s">
        <v>13</v>
      </c>
      <c r="D19" s="3">
        <v>1</v>
      </c>
      <c r="E19" s="24">
        <v>20000</v>
      </c>
      <c r="F19" s="29">
        <f>E19*12</f>
        <v>240000</v>
      </c>
    </row>
    <row r="20" spans="1:6" s="2" customFormat="1" ht="30.75" customHeight="1" thickBot="1" x14ac:dyDescent="0.3">
      <c r="A20" s="22"/>
      <c r="B20" s="9" t="s">
        <v>8</v>
      </c>
      <c r="C20" s="10"/>
      <c r="D20" s="10"/>
      <c r="E20" s="10"/>
      <c r="F20" s="30">
        <f>SUM(F15+F17+F18+F19)</f>
        <v>1440000</v>
      </c>
    </row>
    <row r="21" spans="1:6" s="2" customFormat="1" x14ac:dyDescent="0.25">
      <c r="A21" s="25">
        <v>2</v>
      </c>
      <c r="B21" s="26" t="s">
        <v>19</v>
      </c>
      <c r="C21" s="27"/>
      <c r="D21" s="27"/>
      <c r="E21" s="27"/>
      <c r="F21" s="27"/>
    </row>
    <row r="22" spans="1:6" s="2" customFormat="1" x14ac:dyDescent="0.25">
      <c r="A22" s="21" t="s">
        <v>20</v>
      </c>
      <c r="B22" s="3" t="s">
        <v>74</v>
      </c>
      <c r="C22" s="3"/>
      <c r="D22" s="31">
        <v>0.3</v>
      </c>
      <c r="E22" s="24"/>
      <c r="F22" s="28">
        <f>F15*30/100</f>
        <v>180000</v>
      </c>
    </row>
    <row r="23" spans="1:6" s="2" customFormat="1" x14ac:dyDescent="0.25">
      <c r="A23" s="20" t="s">
        <v>21</v>
      </c>
      <c r="B23" s="4" t="s">
        <v>22</v>
      </c>
      <c r="C23" s="3"/>
      <c r="D23" s="32">
        <v>2E-3</v>
      </c>
      <c r="E23" s="24"/>
      <c r="F23" s="28">
        <f>F15*0.2/100</f>
        <v>1200</v>
      </c>
    </row>
    <row r="24" spans="1:6" s="2" customFormat="1" ht="36.75" customHeight="1" thickBot="1" x14ac:dyDescent="0.3">
      <c r="A24" s="22"/>
      <c r="B24" s="9" t="s">
        <v>8</v>
      </c>
      <c r="C24" s="10"/>
      <c r="D24" s="10"/>
      <c r="E24" s="10"/>
      <c r="F24" s="30">
        <f>SUM(F22:F23)</f>
        <v>181200</v>
      </c>
    </row>
    <row r="25" spans="1:6" s="2" customFormat="1" x14ac:dyDescent="0.25">
      <c r="A25" s="25">
        <v>3</v>
      </c>
      <c r="B25" s="26" t="s">
        <v>23</v>
      </c>
      <c r="C25" s="27"/>
      <c r="D25" s="27"/>
      <c r="E25" s="27"/>
      <c r="F25" s="27"/>
    </row>
    <row r="26" spans="1:6" s="2" customFormat="1" x14ac:dyDescent="0.25">
      <c r="A26" s="21" t="s">
        <v>26</v>
      </c>
      <c r="B26" s="3" t="s">
        <v>28</v>
      </c>
      <c r="C26" s="3" t="s">
        <v>24</v>
      </c>
      <c r="D26" s="33" t="s">
        <v>25</v>
      </c>
      <c r="E26" s="24">
        <v>2277406.56</v>
      </c>
      <c r="F26" s="28">
        <v>6832</v>
      </c>
    </row>
    <row r="27" spans="1:6" s="2" customFormat="1" x14ac:dyDescent="0.25">
      <c r="A27" s="20" t="s">
        <v>27</v>
      </c>
      <c r="B27" s="4" t="s">
        <v>29</v>
      </c>
      <c r="C27" s="3" t="s">
        <v>24</v>
      </c>
      <c r="D27" s="33" t="s">
        <v>25</v>
      </c>
      <c r="E27" s="24">
        <v>36114525</v>
      </c>
      <c r="F27" s="28">
        <v>108344</v>
      </c>
    </row>
    <row r="28" spans="1:6" s="2" customFormat="1" ht="36" customHeight="1" thickBot="1" x14ac:dyDescent="0.3">
      <c r="A28" s="22"/>
      <c r="B28" s="9" t="s">
        <v>8</v>
      </c>
      <c r="C28" s="10"/>
      <c r="D28" s="10"/>
      <c r="E28" s="10"/>
      <c r="F28" s="30">
        <f>SUM(F26:F27)</f>
        <v>115176</v>
      </c>
    </row>
    <row r="29" spans="1:6" s="2" customFormat="1" x14ac:dyDescent="0.25">
      <c r="A29" s="25">
        <v>4</v>
      </c>
      <c r="B29" s="26" t="s">
        <v>89</v>
      </c>
      <c r="C29" s="27"/>
      <c r="D29" s="27"/>
      <c r="E29" s="27"/>
      <c r="F29" s="27"/>
    </row>
    <row r="30" spans="1:6" s="2" customFormat="1" x14ac:dyDescent="0.25">
      <c r="A30" s="21" t="s">
        <v>30</v>
      </c>
      <c r="B30" s="3" t="s">
        <v>34</v>
      </c>
      <c r="C30" s="34" t="s">
        <v>44</v>
      </c>
      <c r="D30" s="33" t="s">
        <v>123</v>
      </c>
      <c r="E30" s="24">
        <v>9300</v>
      </c>
      <c r="F30" s="53">
        <f>SUM(D30*E30)</f>
        <v>669600</v>
      </c>
    </row>
    <row r="31" spans="1:6" s="2" customFormat="1" x14ac:dyDescent="0.25">
      <c r="A31" s="20" t="s">
        <v>99</v>
      </c>
      <c r="B31" s="4" t="s">
        <v>36</v>
      </c>
      <c r="C31" s="34" t="s">
        <v>44</v>
      </c>
      <c r="D31" s="33" t="s">
        <v>124</v>
      </c>
      <c r="E31" s="24">
        <v>10000</v>
      </c>
      <c r="F31" s="53">
        <f>SUM(D31*E31)</f>
        <v>600000</v>
      </c>
    </row>
    <row r="32" spans="1:6" s="2" customFormat="1" ht="26.25" customHeight="1" thickBot="1" x14ac:dyDescent="0.3">
      <c r="A32" s="22"/>
      <c r="B32" s="9" t="s">
        <v>8</v>
      </c>
      <c r="C32" s="10"/>
      <c r="D32" s="10"/>
      <c r="E32" s="10"/>
      <c r="F32" s="30">
        <f>SUM(F30:F31)</f>
        <v>1269600</v>
      </c>
    </row>
    <row r="33" spans="1:6" s="2" customFormat="1" ht="30" x14ac:dyDescent="0.25">
      <c r="A33" s="25">
        <v>5</v>
      </c>
      <c r="B33" s="26" t="s">
        <v>46</v>
      </c>
      <c r="C33" s="27"/>
      <c r="D33" s="27"/>
      <c r="E33" s="27"/>
      <c r="F33" s="27"/>
    </row>
    <row r="34" spans="1:6" s="2" customFormat="1" x14ac:dyDescent="0.25">
      <c r="A34" s="21" t="s">
        <v>31</v>
      </c>
      <c r="B34" s="3" t="s">
        <v>37</v>
      </c>
      <c r="C34" s="34" t="s">
        <v>33</v>
      </c>
      <c r="D34" s="33"/>
      <c r="E34" s="24">
        <v>100000</v>
      </c>
      <c r="F34" s="28">
        <v>100000</v>
      </c>
    </row>
    <row r="35" spans="1:6" s="2" customFormat="1" ht="30" x14ac:dyDescent="0.25">
      <c r="A35" s="20" t="s">
        <v>97</v>
      </c>
      <c r="B35" s="4" t="s">
        <v>139</v>
      </c>
      <c r="C35" s="34" t="s">
        <v>63</v>
      </c>
      <c r="D35" s="33" t="s">
        <v>64</v>
      </c>
      <c r="E35" s="24">
        <v>8000</v>
      </c>
      <c r="F35" s="28">
        <f>D35*E35</f>
        <v>96000</v>
      </c>
    </row>
    <row r="36" spans="1:6" s="2" customFormat="1" x14ac:dyDescent="0.25">
      <c r="A36" s="21" t="s">
        <v>111</v>
      </c>
      <c r="B36" s="3" t="s">
        <v>140</v>
      </c>
      <c r="C36" s="3"/>
      <c r="D36" s="3"/>
      <c r="E36" s="24"/>
      <c r="F36" s="28">
        <v>100000</v>
      </c>
    </row>
    <row r="37" spans="1:6" s="2" customFormat="1" ht="24" customHeight="1" thickBot="1" x14ac:dyDescent="0.3">
      <c r="A37" s="22"/>
      <c r="B37" s="9" t="s">
        <v>8</v>
      </c>
      <c r="C37" s="10"/>
      <c r="D37" s="10"/>
      <c r="E37" s="10"/>
      <c r="F37" s="30">
        <f>SUM(F34:F36)</f>
        <v>296000</v>
      </c>
    </row>
    <row r="38" spans="1:6" s="2" customFormat="1" ht="30" customHeight="1" x14ac:dyDescent="0.25">
      <c r="A38" s="79">
        <v>6</v>
      </c>
      <c r="B38" s="26" t="s">
        <v>38</v>
      </c>
      <c r="C38" s="27"/>
      <c r="D38" s="27"/>
      <c r="E38" s="27"/>
      <c r="F38" s="27"/>
    </row>
    <row r="39" spans="1:6" s="2" customFormat="1" ht="26.25" customHeight="1" x14ac:dyDescent="0.25">
      <c r="A39" s="82" t="s">
        <v>35</v>
      </c>
      <c r="B39" s="4" t="s">
        <v>39</v>
      </c>
      <c r="C39" s="34"/>
      <c r="D39" s="33"/>
      <c r="E39" s="24"/>
      <c r="F39" s="28">
        <v>30000</v>
      </c>
    </row>
    <row r="40" spans="1:6" s="2" customFormat="1" ht="16.5" customHeight="1" x14ac:dyDescent="0.25">
      <c r="A40" s="81" t="s">
        <v>32</v>
      </c>
      <c r="B40" s="4" t="s">
        <v>41</v>
      </c>
      <c r="C40" s="34"/>
      <c r="D40" s="33"/>
      <c r="E40" s="24"/>
      <c r="F40" s="28">
        <v>20000</v>
      </c>
    </row>
    <row r="41" spans="1:6" s="2" customFormat="1" ht="26.25" customHeight="1" x14ac:dyDescent="0.25">
      <c r="A41" s="81" t="s">
        <v>90</v>
      </c>
      <c r="B41" s="4" t="s">
        <v>42</v>
      </c>
      <c r="C41" s="34"/>
      <c r="D41" s="33"/>
      <c r="E41" s="24"/>
      <c r="F41" s="28">
        <v>30000</v>
      </c>
    </row>
    <row r="42" spans="1:6" s="2" customFormat="1" ht="71.25" customHeight="1" x14ac:dyDescent="0.25">
      <c r="A42" s="81" t="s">
        <v>112</v>
      </c>
      <c r="B42" s="4" t="s">
        <v>76</v>
      </c>
      <c r="C42" s="34" t="s">
        <v>63</v>
      </c>
      <c r="D42" s="33" t="s">
        <v>64</v>
      </c>
      <c r="E42" s="24"/>
      <c r="F42" s="28">
        <v>50000</v>
      </c>
    </row>
    <row r="43" spans="1:6" s="2" customFormat="1" ht="15" customHeight="1" x14ac:dyDescent="0.25">
      <c r="A43" s="81" t="s">
        <v>132</v>
      </c>
      <c r="B43" s="4" t="s">
        <v>75</v>
      </c>
      <c r="C43" s="34"/>
      <c r="D43" s="33"/>
      <c r="E43" s="24"/>
      <c r="F43" s="28">
        <v>30000</v>
      </c>
    </row>
    <row r="44" spans="1:6" s="2" customFormat="1" ht="16.5" customHeight="1" x14ac:dyDescent="0.25">
      <c r="A44" s="81" t="s">
        <v>133</v>
      </c>
      <c r="B44" s="4" t="s">
        <v>43</v>
      </c>
      <c r="C44" s="34"/>
      <c r="D44" s="33"/>
      <c r="E44" s="24"/>
      <c r="F44" s="28">
        <v>30000</v>
      </c>
    </row>
    <row r="45" spans="1:6" s="2" customFormat="1" ht="27.75" customHeight="1" x14ac:dyDescent="0.25">
      <c r="A45" s="81" t="s">
        <v>134</v>
      </c>
      <c r="B45" s="4" t="s">
        <v>73</v>
      </c>
      <c r="C45" s="34" t="s">
        <v>63</v>
      </c>
      <c r="D45" s="33" t="s">
        <v>64</v>
      </c>
      <c r="E45" s="24">
        <v>10000</v>
      </c>
      <c r="F45" s="28">
        <f>SUM(D45*10000)</f>
        <v>120000</v>
      </c>
    </row>
    <row r="46" spans="1:6" s="2" customFormat="1" ht="27.75" customHeight="1" x14ac:dyDescent="0.25">
      <c r="A46" s="89"/>
      <c r="B46" s="93" t="s">
        <v>8</v>
      </c>
      <c r="C46" s="90"/>
      <c r="D46" s="91"/>
      <c r="E46" s="92"/>
      <c r="F46" s="94">
        <f>SUM(F39:F45)</f>
        <v>310000</v>
      </c>
    </row>
    <row r="47" spans="1:6" s="2" customFormat="1" ht="45" x14ac:dyDescent="0.25">
      <c r="A47" s="25">
        <v>7</v>
      </c>
      <c r="B47" s="26" t="s">
        <v>72</v>
      </c>
      <c r="C47" s="27"/>
      <c r="D47" s="27"/>
      <c r="E47" s="27"/>
      <c r="F47" s="27"/>
    </row>
    <row r="48" spans="1:6" s="2" customFormat="1" x14ac:dyDescent="0.25">
      <c r="A48" s="20" t="s">
        <v>47</v>
      </c>
      <c r="B48" s="4" t="s">
        <v>45</v>
      </c>
      <c r="C48" s="34" t="s">
        <v>33</v>
      </c>
      <c r="D48" s="33"/>
      <c r="E48" s="24"/>
      <c r="F48" s="28">
        <v>500000</v>
      </c>
    </row>
    <row r="49" spans="1:6" s="2" customFormat="1" x14ac:dyDescent="0.25">
      <c r="A49" s="20" t="s">
        <v>48</v>
      </c>
      <c r="B49" s="4" t="s">
        <v>70</v>
      </c>
      <c r="C49" s="34" t="s">
        <v>71</v>
      </c>
      <c r="D49" s="33"/>
      <c r="E49" s="24"/>
      <c r="F49" s="28"/>
    </row>
    <row r="50" spans="1:6" s="2" customFormat="1" ht="30" x14ac:dyDescent="0.25">
      <c r="A50" s="20" t="s">
        <v>135</v>
      </c>
      <c r="B50" s="44" t="s">
        <v>110</v>
      </c>
      <c r="C50" s="34" t="s">
        <v>33</v>
      </c>
      <c r="D50" s="33" t="s">
        <v>94</v>
      </c>
      <c r="E50" s="24">
        <v>30000</v>
      </c>
      <c r="F50" s="28">
        <f>D50*E50</f>
        <v>300000</v>
      </c>
    </row>
    <row r="51" spans="1:6" s="2" customFormat="1" ht="30" x14ac:dyDescent="0.25">
      <c r="A51" s="20" t="s">
        <v>136</v>
      </c>
      <c r="B51" s="44" t="s">
        <v>168</v>
      </c>
      <c r="C51" s="34"/>
      <c r="D51" s="33"/>
      <c r="E51" s="24"/>
      <c r="F51" s="28">
        <v>150000</v>
      </c>
    </row>
    <row r="52" spans="1:6" s="2" customFormat="1" ht="30" x14ac:dyDescent="0.25">
      <c r="A52" s="20" t="s">
        <v>166</v>
      </c>
      <c r="B52" s="4" t="s">
        <v>101</v>
      </c>
      <c r="C52" s="34" t="s">
        <v>33</v>
      </c>
      <c r="D52" s="33" t="s">
        <v>96</v>
      </c>
      <c r="E52" s="24">
        <v>3000</v>
      </c>
      <c r="F52" s="28">
        <v>60000</v>
      </c>
    </row>
    <row r="53" spans="1:6" s="2" customFormat="1" ht="26.25" customHeight="1" thickBot="1" x14ac:dyDescent="0.3">
      <c r="A53" s="22"/>
      <c r="B53" s="9" t="s">
        <v>8</v>
      </c>
      <c r="C53" s="10"/>
      <c r="D53" s="10"/>
      <c r="E53" s="10"/>
      <c r="F53" s="30">
        <f>SUM(F48:F52)</f>
        <v>1010000</v>
      </c>
    </row>
    <row r="54" spans="1:6" s="2" customFormat="1" ht="30" x14ac:dyDescent="0.25">
      <c r="A54" s="25">
        <v>8</v>
      </c>
      <c r="B54" s="26" t="s">
        <v>49</v>
      </c>
      <c r="C54" s="27"/>
      <c r="D54" s="27"/>
      <c r="E54" s="27"/>
      <c r="F54" s="27"/>
    </row>
    <row r="55" spans="1:6" s="2" customFormat="1" x14ac:dyDescent="0.25">
      <c r="A55" s="21" t="s">
        <v>40</v>
      </c>
      <c r="B55" s="3" t="s">
        <v>50</v>
      </c>
      <c r="C55" s="34" t="s">
        <v>44</v>
      </c>
      <c r="D55" s="95" t="s">
        <v>85</v>
      </c>
      <c r="E55" s="24"/>
      <c r="F55" s="28">
        <v>100000</v>
      </c>
    </row>
    <row r="56" spans="1:6" s="2" customFormat="1" ht="73.5" customHeight="1" x14ac:dyDescent="0.25">
      <c r="A56" s="20" t="s">
        <v>137</v>
      </c>
      <c r="B56" s="4" t="s">
        <v>171</v>
      </c>
      <c r="C56" s="34" t="s">
        <v>63</v>
      </c>
      <c r="D56" s="33" t="s">
        <v>64</v>
      </c>
      <c r="E56" s="24">
        <v>35000</v>
      </c>
      <c r="F56" s="28">
        <f>SUM(D56*E56)</f>
        <v>420000</v>
      </c>
    </row>
    <row r="57" spans="1:6" s="2" customFormat="1" ht="27.75" customHeight="1" thickBot="1" x14ac:dyDescent="0.3">
      <c r="A57" s="45"/>
      <c r="B57" s="9" t="s">
        <v>8</v>
      </c>
      <c r="C57" s="46"/>
      <c r="D57" s="47"/>
      <c r="E57" s="48"/>
      <c r="F57" s="30">
        <f>SUM(F55:F56)</f>
        <v>520000</v>
      </c>
    </row>
    <row r="58" spans="1:6" s="2" customFormat="1" ht="25.5" customHeight="1" x14ac:dyDescent="0.25">
      <c r="A58" s="25">
        <v>9</v>
      </c>
      <c r="B58" s="26" t="s">
        <v>86</v>
      </c>
      <c r="C58" s="27"/>
      <c r="D58" s="27"/>
      <c r="E58" s="27"/>
      <c r="F58" s="27"/>
    </row>
    <row r="59" spans="1:6" s="2" customFormat="1" x14ac:dyDescent="0.25">
      <c r="A59" s="20" t="s">
        <v>138</v>
      </c>
      <c r="B59" s="4" t="s">
        <v>87</v>
      </c>
      <c r="C59" s="34" t="s">
        <v>33</v>
      </c>
      <c r="D59" s="33" t="s">
        <v>53</v>
      </c>
      <c r="E59" s="24"/>
      <c r="F59" s="28">
        <v>2000</v>
      </c>
    </row>
    <row r="60" spans="1:6" s="2" customFormat="1" ht="15.75" thickBot="1" x14ac:dyDescent="0.3">
      <c r="A60" s="22"/>
      <c r="B60" s="9" t="s">
        <v>8</v>
      </c>
      <c r="C60" s="10"/>
      <c r="D60" s="10"/>
      <c r="E60" s="10"/>
      <c r="F60" s="30">
        <f>SUM(F59:F59)</f>
        <v>2000</v>
      </c>
    </row>
    <row r="61" spans="1:6" s="2" customFormat="1" x14ac:dyDescent="0.25">
      <c r="A61" s="23"/>
      <c r="B61" s="49" t="s">
        <v>8</v>
      </c>
      <c r="F61" s="73">
        <f>SUM(F20+F24+F28+F32+F37+F46+F53+F57+F60)</f>
        <v>5143976</v>
      </c>
    </row>
    <row r="62" spans="1:6" s="2" customFormat="1" x14ac:dyDescent="0.25">
      <c r="A62" s="23"/>
      <c r="B62" s="43" t="s">
        <v>77</v>
      </c>
    </row>
    <row r="63" spans="1:6" s="2" customFormat="1" x14ac:dyDescent="0.25">
      <c r="A63" s="23" t="s">
        <v>78</v>
      </c>
      <c r="B63" s="2" t="s">
        <v>115</v>
      </c>
    </row>
    <row r="64" spans="1:6" s="2" customFormat="1" x14ac:dyDescent="0.25">
      <c r="A64" s="23"/>
      <c r="B64" s="2" t="s">
        <v>117</v>
      </c>
      <c r="E64" s="74"/>
      <c r="F64" s="74"/>
    </row>
    <row r="65" spans="1:6" s="2" customFormat="1" x14ac:dyDescent="0.25">
      <c r="A65" s="23"/>
      <c r="B65" s="2" t="s">
        <v>116</v>
      </c>
    </row>
    <row r="66" spans="1:6" s="2" customFormat="1" x14ac:dyDescent="0.25">
      <c r="A66" s="23"/>
    </row>
    <row r="67" spans="1:6" s="2" customFormat="1" x14ac:dyDescent="0.25">
      <c r="A67" s="23" t="s">
        <v>81</v>
      </c>
      <c r="B67" s="2" t="s">
        <v>118</v>
      </c>
    </row>
    <row r="68" spans="1:6" s="2" customFormat="1" ht="12" customHeight="1" x14ac:dyDescent="0.25">
      <c r="A68" s="23"/>
      <c r="B68" s="2" t="s">
        <v>119</v>
      </c>
    </row>
    <row r="69" spans="1:6" s="2" customFormat="1" ht="12" customHeight="1" x14ac:dyDescent="0.25">
      <c r="A69" s="23"/>
    </row>
    <row r="70" spans="1:6" s="2" customFormat="1" x14ac:dyDescent="0.25">
      <c r="A70" s="23"/>
      <c r="B70" s="2" t="s">
        <v>106</v>
      </c>
      <c r="C70" s="2" t="s">
        <v>83</v>
      </c>
      <c r="F70" s="2" t="s">
        <v>84</v>
      </c>
    </row>
    <row r="71" spans="1:6" s="2" customFormat="1" x14ac:dyDescent="0.25"/>
    <row r="72" spans="1:6" s="2" customFormat="1" x14ac:dyDescent="0.25"/>
    <row r="73" spans="1:6" s="2" customFormat="1" x14ac:dyDescent="0.25"/>
    <row r="74" spans="1:6" s="2" customFormat="1" x14ac:dyDescent="0.25"/>
    <row r="75" spans="1:6" s="2" customFormat="1" x14ac:dyDescent="0.25"/>
    <row r="76" spans="1:6" s="2" customFormat="1" x14ac:dyDescent="0.25"/>
    <row r="77" spans="1:6" s="2" customFormat="1" x14ac:dyDescent="0.25"/>
    <row r="78" spans="1:6" s="2" customFormat="1" x14ac:dyDescent="0.25"/>
    <row r="79" spans="1:6" s="2" customFormat="1" x14ac:dyDescent="0.25"/>
    <row r="80" spans="1:6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pans="1:6" s="2" customFormat="1" x14ac:dyDescent="0.25"/>
    <row r="242" spans="1:6" s="2" customFormat="1" x14ac:dyDescent="0.25"/>
    <row r="243" spans="1:6" s="2" customFormat="1" x14ac:dyDescent="0.25"/>
    <row r="244" spans="1:6" s="2" customFormat="1" x14ac:dyDescent="0.25"/>
    <row r="245" spans="1:6" s="2" customFormat="1" x14ac:dyDescent="0.25">
      <c r="A245"/>
      <c r="B245"/>
      <c r="C245"/>
      <c r="D245"/>
      <c r="E245"/>
      <c r="F245"/>
    </row>
    <row r="246" spans="1:6" s="2" customFormat="1" x14ac:dyDescent="0.25">
      <c r="A246"/>
      <c r="B246"/>
      <c r="C246"/>
      <c r="D246"/>
      <c r="E246"/>
      <c r="F246"/>
    </row>
  </sheetData>
  <mergeCells count="4">
    <mergeCell ref="A5:F5"/>
    <mergeCell ref="A4:F4"/>
    <mergeCell ref="A7:B7"/>
    <mergeCell ref="A13:B13"/>
  </mergeCells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abSelected="1" workbookViewId="0">
      <selection activeCell="F51" sqref="F51"/>
    </sheetView>
  </sheetViews>
  <sheetFormatPr defaultRowHeight="15" x14ac:dyDescent="0.25"/>
  <cols>
    <col min="1" max="1" width="3.140625" bestFit="1" customWidth="1"/>
    <col min="2" max="2" width="55.140625" customWidth="1"/>
    <col min="3" max="3" width="6.85546875" bestFit="1" customWidth="1"/>
    <col min="4" max="4" width="9.28515625" customWidth="1"/>
    <col min="5" max="5" width="12" bestFit="1" customWidth="1"/>
    <col min="6" max="6" width="16.140625" customWidth="1"/>
    <col min="7" max="7" width="20.85546875" customWidth="1"/>
    <col min="8" max="8" width="0.28515625" customWidth="1"/>
    <col min="11" max="11" width="11.85546875" bestFit="1" customWidth="1"/>
  </cols>
  <sheetData>
    <row r="1" spans="1:8" ht="18.75" x14ac:dyDescent="0.3">
      <c r="B1" s="108" t="s">
        <v>141</v>
      </c>
      <c r="C1" s="108"/>
      <c r="D1" s="108"/>
      <c r="E1" s="108"/>
      <c r="F1" s="108"/>
      <c r="G1" s="108"/>
    </row>
    <row r="3" spans="1:8" ht="20.25" x14ac:dyDescent="0.3">
      <c r="A3" s="109" t="s">
        <v>125</v>
      </c>
      <c r="B3" s="109"/>
      <c r="C3" s="109"/>
      <c r="D3" s="109"/>
      <c r="E3" s="109"/>
      <c r="F3" s="109"/>
      <c r="G3" s="109"/>
    </row>
    <row r="4" spans="1:8" x14ac:dyDescent="0.25">
      <c r="A4" s="110" t="s">
        <v>88</v>
      </c>
      <c r="B4" s="110"/>
      <c r="C4" s="110"/>
      <c r="D4" s="110"/>
      <c r="E4" s="110"/>
      <c r="F4" s="110"/>
      <c r="G4" s="110"/>
    </row>
    <row r="5" spans="1:8" ht="15.75" thickBot="1" x14ac:dyDescent="0.3">
      <c r="A5" s="11"/>
      <c r="B5" s="11"/>
      <c r="C5" s="11"/>
      <c r="D5" s="11"/>
      <c r="E5" s="11"/>
      <c r="F5" s="11"/>
      <c r="G5" s="11"/>
    </row>
    <row r="6" spans="1:8" s="38" customFormat="1" ht="46.5" customHeight="1" x14ac:dyDescent="0.25">
      <c r="A6" s="37">
        <v>1</v>
      </c>
      <c r="B6" s="56" t="s">
        <v>107</v>
      </c>
      <c r="C6" s="35"/>
      <c r="D6" s="35"/>
      <c r="E6" s="39" t="s">
        <v>9</v>
      </c>
      <c r="F6" s="39" t="s">
        <v>52</v>
      </c>
      <c r="G6" s="57" t="s">
        <v>54</v>
      </c>
    </row>
    <row r="7" spans="1:8" x14ac:dyDescent="0.25">
      <c r="A7" s="21" t="s">
        <v>11</v>
      </c>
      <c r="B7" s="3" t="s">
        <v>51</v>
      </c>
      <c r="C7" s="3" t="s">
        <v>128</v>
      </c>
      <c r="D7" s="33" t="s">
        <v>129</v>
      </c>
      <c r="E7" s="24">
        <v>240000</v>
      </c>
      <c r="F7" s="28">
        <v>240000</v>
      </c>
      <c r="G7" s="58"/>
    </row>
    <row r="8" spans="1:8" x14ac:dyDescent="0.25">
      <c r="A8" s="20" t="s">
        <v>14</v>
      </c>
      <c r="B8" s="4" t="s">
        <v>55</v>
      </c>
      <c r="C8" s="3"/>
      <c r="D8" s="32"/>
      <c r="E8" s="24"/>
      <c r="F8" s="28">
        <v>60000</v>
      </c>
      <c r="G8" s="59"/>
    </row>
    <row r="9" spans="1:8" x14ac:dyDescent="0.25">
      <c r="A9" s="21"/>
      <c r="B9" s="3"/>
      <c r="C9" s="3"/>
      <c r="D9" s="3"/>
      <c r="E9" s="24"/>
      <c r="F9" s="28"/>
      <c r="G9" s="59"/>
    </row>
    <row r="10" spans="1:8" ht="15.75" thickBot="1" x14ac:dyDescent="0.3">
      <c r="A10" s="22"/>
      <c r="B10" s="9" t="s">
        <v>8</v>
      </c>
      <c r="C10" s="10"/>
      <c r="D10" s="10"/>
      <c r="E10" s="10"/>
      <c r="F10" s="30">
        <f>SUM(F7:F9)</f>
        <v>300000</v>
      </c>
      <c r="G10" s="60"/>
    </row>
    <row r="11" spans="1:8" ht="15.75" thickBot="1" x14ac:dyDescent="0.3">
      <c r="A11" s="2"/>
      <c r="B11" s="2"/>
      <c r="C11" s="2"/>
      <c r="D11" s="2"/>
      <c r="E11" s="2"/>
      <c r="F11" s="2" t="s">
        <v>57</v>
      </c>
      <c r="G11" s="2"/>
    </row>
    <row r="12" spans="1:8" ht="15.75" thickBot="1" x14ac:dyDescent="0.3">
      <c r="A12" s="2"/>
      <c r="B12" s="40" t="s">
        <v>56</v>
      </c>
      <c r="C12" s="41">
        <v>230</v>
      </c>
      <c r="D12" s="42"/>
      <c r="E12" s="42"/>
      <c r="F12" s="42"/>
      <c r="G12" s="61">
        <v>1300</v>
      </c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ht="20.25" x14ac:dyDescent="0.3">
      <c r="A14" s="109" t="s">
        <v>125</v>
      </c>
      <c r="B14" s="109"/>
      <c r="C14" s="109"/>
      <c r="D14" s="109"/>
      <c r="E14" s="109"/>
      <c r="F14" s="109"/>
      <c r="G14" s="109"/>
      <c r="H14" s="2"/>
    </row>
    <row r="15" spans="1:8" x14ac:dyDescent="0.25">
      <c r="A15" s="110" t="s">
        <v>58</v>
      </c>
      <c r="B15" s="110"/>
      <c r="C15" s="110"/>
      <c r="D15" s="110"/>
      <c r="E15" s="110"/>
      <c r="F15" s="110"/>
      <c r="G15" s="110"/>
      <c r="H15" s="2"/>
    </row>
    <row r="16" spans="1:8" ht="15.75" thickBot="1" x14ac:dyDescent="0.3">
      <c r="A16" s="11"/>
      <c r="B16" s="11"/>
      <c r="C16" s="11"/>
      <c r="D16" s="11"/>
      <c r="E16" s="11"/>
      <c r="F16" s="11"/>
      <c r="G16" s="11"/>
      <c r="H16" s="2"/>
    </row>
    <row r="17" spans="1:8" ht="45" customHeight="1" x14ac:dyDescent="0.25">
      <c r="A17" s="37">
        <v>2</v>
      </c>
      <c r="B17" s="36" t="s">
        <v>59</v>
      </c>
      <c r="C17" s="35"/>
      <c r="D17" s="35"/>
      <c r="E17" s="39" t="s">
        <v>9</v>
      </c>
      <c r="F17" s="39" t="s">
        <v>52</v>
      </c>
      <c r="G17" s="57" t="s">
        <v>54</v>
      </c>
      <c r="H17" s="2"/>
    </row>
    <row r="18" spans="1:8" x14ac:dyDescent="0.25">
      <c r="A18" s="21" t="s">
        <v>20</v>
      </c>
      <c r="B18" s="3" t="s">
        <v>62</v>
      </c>
      <c r="C18" s="3" t="s">
        <v>63</v>
      </c>
      <c r="D18" s="33" t="s">
        <v>64</v>
      </c>
      <c r="E18" s="24">
        <v>24540.89</v>
      </c>
      <c r="F18" s="28">
        <f>SUM(D18*E18)</f>
        <v>294490.68</v>
      </c>
      <c r="G18" s="58"/>
      <c r="H18" s="2"/>
    </row>
    <row r="19" spans="1:8" x14ac:dyDescent="0.25">
      <c r="A19" s="20"/>
      <c r="B19" s="4"/>
      <c r="C19" s="3"/>
      <c r="D19" s="32"/>
      <c r="E19" s="24"/>
      <c r="F19" s="28"/>
      <c r="G19" s="59"/>
      <c r="H19" s="2"/>
    </row>
    <row r="20" spans="1:8" ht="15.75" thickBot="1" x14ac:dyDescent="0.3">
      <c r="A20" s="22"/>
      <c r="B20" s="9" t="s">
        <v>8</v>
      </c>
      <c r="C20" s="10"/>
      <c r="D20" s="10"/>
      <c r="E20" s="10"/>
      <c r="F20" s="30">
        <f>SUM(F18:F19)</f>
        <v>294490.68</v>
      </c>
      <c r="G20" s="60"/>
      <c r="H20" s="2"/>
    </row>
    <row r="21" spans="1:8" ht="15.75" thickBot="1" x14ac:dyDescent="0.3">
      <c r="A21" s="2"/>
      <c r="B21" s="2"/>
      <c r="C21" s="2"/>
      <c r="D21" s="2"/>
      <c r="E21" s="2"/>
      <c r="F21" s="2" t="s">
        <v>61</v>
      </c>
      <c r="G21" s="2"/>
    </row>
    <row r="22" spans="1:8" ht="15.75" thickBot="1" x14ac:dyDescent="0.3">
      <c r="A22" s="2"/>
      <c r="B22" s="40" t="s">
        <v>60</v>
      </c>
      <c r="C22" s="41">
        <v>148</v>
      </c>
      <c r="D22" s="42"/>
      <c r="E22" s="42"/>
      <c r="F22" s="42"/>
      <c r="G22" s="61">
        <v>2000</v>
      </c>
    </row>
    <row r="24" spans="1:8" x14ac:dyDescent="0.25">
      <c r="B24" t="s">
        <v>65</v>
      </c>
      <c r="C24" s="111">
        <v>19628.75</v>
      </c>
      <c r="D24" s="112"/>
    </row>
    <row r="25" spans="1:8" x14ac:dyDescent="0.25">
      <c r="B25" t="s">
        <v>66</v>
      </c>
      <c r="C25" s="111">
        <v>20710.62</v>
      </c>
      <c r="D25" s="112"/>
      <c r="E25" t="s">
        <v>68</v>
      </c>
    </row>
    <row r="26" spans="1:8" x14ac:dyDescent="0.25">
      <c r="B26" t="s">
        <v>67</v>
      </c>
      <c r="C26" s="111">
        <v>22267.64</v>
      </c>
      <c r="D26" s="112"/>
      <c r="E26" t="s">
        <v>69</v>
      </c>
    </row>
    <row r="27" spans="1:8" x14ac:dyDescent="0.25">
      <c r="B27" t="s">
        <v>126</v>
      </c>
      <c r="C27" s="111">
        <v>24540.89</v>
      </c>
      <c r="D27" s="112"/>
      <c r="E27" t="s">
        <v>127</v>
      </c>
    </row>
    <row r="28" spans="1:8" ht="20.25" x14ac:dyDescent="0.3">
      <c r="A28" s="109" t="s">
        <v>125</v>
      </c>
      <c r="B28" s="109"/>
      <c r="C28" s="109"/>
      <c r="D28" s="109"/>
      <c r="E28" s="109"/>
      <c r="F28" s="109"/>
      <c r="G28" s="109"/>
      <c r="H28" s="2"/>
    </row>
    <row r="29" spans="1:8" ht="21" thickBot="1" x14ac:dyDescent="0.35">
      <c r="A29" s="107"/>
      <c r="B29" s="107"/>
      <c r="C29" s="107"/>
      <c r="D29" s="107"/>
      <c r="E29" s="107"/>
      <c r="F29" s="107"/>
      <c r="G29" s="67"/>
      <c r="H29" s="2"/>
    </row>
    <row r="30" spans="1:8" ht="20.25" x14ac:dyDescent="0.3">
      <c r="A30" s="78"/>
      <c r="B30" s="36" t="s">
        <v>5</v>
      </c>
      <c r="C30" s="39"/>
      <c r="D30" s="39"/>
      <c r="E30" s="39"/>
      <c r="F30" s="98"/>
      <c r="G30" s="67"/>
      <c r="H30" s="2"/>
    </row>
    <row r="31" spans="1:8" ht="21" thickBot="1" x14ac:dyDescent="0.35">
      <c r="A31" s="106" t="s">
        <v>92</v>
      </c>
      <c r="B31" s="106"/>
      <c r="C31" s="106"/>
      <c r="D31" s="106"/>
      <c r="E31" s="106"/>
      <c r="F31" s="106"/>
      <c r="G31" s="84"/>
      <c r="H31" s="2"/>
    </row>
    <row r="32" spans="1:8" s="75" customFormat="1" ht="31.5" customHeight="1" x14ac:dyDescent="0.25">
      <c r="A32" s="78"/>
      <c r="B32" s="36" t="s">
        <v>92</v>
      </c>
      <c r="C32" s="39" t="s">
        <v>102</v>
      </c>
      <c r="D32" s="39" t="s">
        <v>103</v>
      </c>
      <c r="E32" s="39" t="s">
        <v>9</v>
      </c>
      <c r="F32" s="39" t="s">
        <v>52</v>
      </c>
      <c r="G32" s="2"/>
      <c r="H32" s="2"/>
    </row>
    <row r="33" spans="1:8" s="75" customFormat="1" ht="21.75" customHeight="1" x14ac:dyDescent="0.25">
      <c r="A33" s="80" t="s">
        <v>53</v>
      </c>
      <c r="B33" s="3" t="s">
        <v>95</v>
      </c>
      <c r="C33" s="50"/>
      <c r="D33" s="85"/>
      <c r="E33" s="51"/>
      <c r="F33" s="52">
        <v>500000</v>
      </c>
      <c r="G33" s="2"/>
      <c r="H33" s="2"/>
    </row>
    <row r="34" spans="1:8" s="75" customFormat="1" ht="21" customHeight="1" x14ac:dyDescent="0.25">
      <c r="A34" s="80" t="s">
        <v>91</v>
      </c>
      <c r="B34" s="77" t="s">
        <v>98</v>
      </c>
      <c r="C34" s="50"/>
      <c r="D34" s="85"/>
      <c r="E34" s="51"/>
      <c r="F34" s="52">
        <v>100000</v>
      </c>
      <c r="G34" s="2"/>
      <c r="H34" s="2"/>
    </row>
    <row r="35" spans="1:8" s="75" customFormat="1" ht="21" customHeight="1" x14ac:dyDescent="0.25">
      <c r="A35" s="80" t="s">
        <v>151</v>
      </c>
      <c r="B35" s="50" t="s">
        <v>130</v>
      </c>
      <c r="C35" s="50" t="s">
        <v>44</v>
      </c>
      <c r="D35" s="85">
        <v>12</v>
      </c>
      <c r="E35" s="51">
        <v>11250</v>
      </c>
      <c r="F35" s="52">
        <v>135000</v>
      </c>
      <c r="H35" s="2"/>
    </row>
    <row r="36" spans="1:8" s="75" customFormat="1" ht="21" customHeight="1" x14ac:dyDescent="0.25">
      <c r="A36" s="80" t="s">
        <v>152</v>
      </c>
      <c r="B36" s="50" t="s">
        <v>142</v>
      </c>
      <c r="C36" s="50"/>
      <c r="D36" s="85"/>
      <c r="E36" s="51"/>
      <c r="F36" s="52">
        <v>397824</v>
      </c>
      <c r="H36" s="2"/>
    </row>
    <row r="37" spans="1:8" s="75" customFormat="1" ht="21" customHeight="1" x14ac:dyDescent="0.25">
      <c r="A37" s="80" t="s">
        <v>153</v>
      </c>
      <c r="B37" s="50" t="s">
        <v>143</v>
      </c>
      <c r="C37" s="50"/>
      <c r="D37" s="85"/>
      <c r="E37" s="51"/>
      <c r="F37" s="52">
        <v>1800000</v>
      </c>
      <c r="H37" s="2"/>
    </row>
    <row r="38" spans="1:8" s="75" customFormat="1" ht="27.75" customHeight="1" x14ac:dyDescent="0.25">
      <c r="A38" s="80" t="s">
        <v>154</v>
      </c>
      <c r="B38" s="77" t="s">
        <v>170</v>
      </c>
      <c r="C38" s="50"/>
      <c r="D38" s="85"/>
      <c r="E38" s="51"/>
      <c r="F38" s="52"/>
      <c r="H38" s="2"/>
    </row>
    <row r="39" spans="1:8" s="75" customFormat="1" ht="17.25" customHeight="1" x14ac:dyDescent="0.25">
      <c r="A39" s="80" t="s">
        <v>155</v>
      </c>
      <c r="B39" s="50" t="s">
        <v>100</v>
      </c>
      <c r="C39" s="50" t="s">
        <v>44</v>
      </c>
      <c r="D39" s="85">
        <v>4</v>
      </c>
      <c r="E39" s="51">
        <v>32500</v>
      </c>
      <c r="F39" s="52">
        <v>130000</v>
      </c>
      <c r="G39" s="2"/>
    </row>
    <row r="40" spans="1:8" s="75" customFormat="1" ht="29.25" customHeight="1" x14ac:dyDescent="0.25">
      <c r="A40" s="80" t="s">
        <v>156</v>
      </c>
      <c r="B40" s="77" t="s">
        <v>144</v>
      </c>
      <c r="C40" s="50"/>
      <c r="D40" s="85"/>
      <c r="E40" s="51"/>
      <c r="F40" s="52">
        <v>353000</v>
      </c>
      <c r="G40" s="2"/>
    </row>
    <row r="41" spans="1:8" s="75" customFormat="1" ht="21" customHeight="1" x14ac:dyDescent="0.25">
      <c r="A41" s="80" t="s">
        <v>157</v>
      </c>
      <c r="B41" s="50" t="s">
        <v>131</v>
      </c>
      <c r="C41" s="50"/>
      <c r="D41" s="85"/>
      <c r="E41" s="51"/>
      <c r="F41" s="52">
        <v>530000</v>
      </c>
      <c r="G41" s="2"/>
      <c r="H41" s="2"/>
    </row>
    <row r="42" spans="1:8" s="75" customFormat="1" ht="17.25" customHeight="1" x14ac:dyDescent="0.25">
      <c r="A42" s="80" t="s">
        <v>94</v>
      </c>
      <c r="B42" s="50" t="s">
        <v>145</v>
      </c>
      <c r="C42" s="50" t="s">
        <v>44</v>
      </c>
      <c r="D42" s="85">
        <v>180</v>
      </c>
      <c r="E42" s="51">
        <v>2335</v>
      </c>
      <c r="F42" s="52">
        <f>D42*E42</f>
        <v>420300</v>
      </c>
      <c r="G42" s="2"/>
    </row>
    <row r="43" spans="1:8" s="75" customFormat="1" ht="17.25" customHeight="1" x14ac:dyDescent="0.25">
      <c r="A43" s="80" t="s">
        <v>158</v>
      </c>
      <c r="B43" s="50" t="s">
        <v>146</v>
      </c>
      <c r="C43" s="50" t="s">
        <v>44</v>
      </c>
      <c r="D43" s="85">
        <v>22</v>
      </c>
      <c r="E43" s="51">
        <v>2750</v>
      </c>
      <c r="F43" s="52">
        <f>D43*E43</f>
        <v>60500</v>
      </c>
      <c r="G43" s="2"/>
    </row>
    <row r="44" spans="1:8" s="75" customFormat="1" ht="17.25" customHeight="1" x14ac:dyDescent="0.25">
      <c r="A44" s="80" t="s">
        <v>64</v>
      </c>
      <c r="B44" s="50" t="s">
        <v>147</v>
      </c>
      <c r="C44" s="50"/>
      <c r="D44" s="85"/>
      <c r="E44" s="51"/>
      <c r="F44" s="52"/>
      <c r="G44" s="2"/>
    </row>
    <row r="45" spans="1:8" s="75" customFormat="1" ht="17.25" customHeight="1" x14ac:dyDescent="0.25">
      <c r="A45" s="80" t="s">
        <v>159</v>
      </c>
      <c r="B45" s="50" t="s">
        <v>148</v>
      </c>
      <c r="C45" s="50"/>
      <c r="D45" s="85"/>
      <c r="E45" s="51"/>
      <c r="F45" s="52">
        <v>250000</v>
      </c>
      <c r="G45" s="2"/>
    </row>
    <row r="46" spans="1:8" s="75" customFormat="1" ht="17.25" customHeight="1" x14ac:dyDescent="0.25">
      <c r="A46" s="80" t="s">
        <v>160</v>
      </c>
      <c r="B46" s="50" t="s">
        <v>149</v>
      </c>
      <c r="C46" s="50"/>
      <c r="D46" s="85"/>
      <c r="E46" s="51"/>
      <c r="F46" s="52">
        <v>70000</v>
      </c>
      <c r="G46" s="2"/>
    </row>
    <row r="47" spans="1:8" s="75" customFormat="1" ht="20.25" customHeight="1" x14ac:dyDescent="0.25">
      <c r="A47" s="80" t="s">
        <v>161</v>
      </c>
      <c r="B47" s="50" t="s">
        <v>169</v>
      </c>
      <c r="C47" s="50"/>
      <c r="D47" s="85"/>
      <c r="E47" s="51"/>
      <c r="F47" s="52">
        <v>5000</v>
      </c>
      <c r="G47" s="2"/>
      <c r="H47" s="2"/>
    </row>
    <row r="48" spans="1:8" s="75" customFormat="1" ht="22.5" customHeight="1" x14ac:dyDescent="0.25">
      <c r="A48" s="88" t="s">
        <v>162</v>
      </c>
      <c r="B48" s="3" t="s">
        <v>93</v>
      </c>
      <c r="C48" s="3"/>
      <c r="D48" s="86"/>
      <c r="E48" s="24"/>
      <c r="F48" s="28">
        <v>197000</v>
      </c>
      <c r="G48" s="2"/>
      <c r="H48" s="2"/>
    </row>
    <row r="49" spans="1:11" s="75" customFormat="1" ht="20.25" customHeight="1" x14ac:dyDescent="0.25">
      <c r="A49" s="33" t="s">
        <v>163</v>
      </c>
      <c r="B49" s="3" t="s">
        <v>172</v>
      </c>
      <c r="C49" s="3"/>
      <c r="D49" s="86"/>
      <c r="E49" s="24"/>
      <c r="F49" s="28">
        <v>500000</v>
      </c>
      <c r="G49" s="2"/>
    </row>
    <row r="50" spans="1:11" s="75" customFormat="1" ht="21" customHeight="1" x14ac:dyDescent="0.25">
      <c r="A50" s="82" t="s">
        <v>164</v>
      </c>
      <c r="B50" s="4" t="s">
        <v>150</v>
      </c>
      <c r="C50" s="3"/>
      <c r="D50" s="86"/>
      <c r="E50" s="24"/>
      <c r="F50" s="28">
        <v>607000</v>
      </c>
      <c r="G50" s="2"/>
      <c r="H50" s="2"/>
    </row>
    <row r="51" spans="1:11" s="75" customFormat="1" ht="20.25" customHeight="1" x14ac:dyDescent="0.25">
      <c r="A51" s="99" t="s">
        <v>165</v>
      </c>
      <c r="B51" s="3" t="s">
        <v>173</v>
      </c>
      <c r="C51" s="3"/>
      <c r="D51" s="86"/>
      <c r="E51" s="24"/>
      <c r="F51" s="28"/>
      <c r="G51" s="2"/>
    </row>
    <row r="52" spans="1:11" s="2" customFormat="1" ht="120.75" thickBot="1" x14ac:dyDescent="0.3">
      <c r="A52" s="83" t="s">
        <v>96</v>
      </c>
      <c r="B52" s="4" t="s">
        <v>109</v>
      </c>
      <c r="C52" s="10"/>
      <c r="D52" s="87"/>
      <c r="E52" s="48"/>
      <c r="F52" s="62">
        <v>600000</v>
      </c>
    </row>
    <row r="53" spans="1:11" s="2" customFormat="1" ht="15.75" thickBot="1" x14ac:dyDescent="0.3">
      <c r="A53" s="63"/>
      <c r="B53" s="64" t="s">
        <v>8</v>
      </c>
      <c r="C53" s="42"/>
      <c r="D53" s="42"/>
      <c r="E53" s="42"/>
      <c r="F53" s="65">
        <f>SUM(F33:F52)</f>
        <v>6655624</v>
      </c>
    </row>
    <row r="54" spans="1:11" s="2" customFormat="1" x14ac:dyDescent="0.25">
      <c r="A54"/>
      <c r="B54"/>
      <c r="C54"/>
      <c r="D54"/>
      <c r="E54"/>
      <c r="F54"/>
      <c r="G54" s="75"/>
    </row>
    <row r="55" spans="1:11" s="2" customFormat="1" x14ac:dyDescent="0.25">
      <c r="A55" s="23"/>
      <c r="B55" s="43" t="s">
        <v>77</v>
      </c>
      <c r="G55" s="75"/>
    </row>
    <row r="56" spans="1:11" s="2" customFormat="1" x14ac:dyDescent="0.25">
      <c r="A56" s="23" t="s">
        <v>78</v>
      </c>
      <c r="B56" s="2" t="s">
        <v>79</v>
      </c>
      <c r="G56" s="75"/>
    </row>
    <row r="57" spans="1:11" s="2" customFormat="1" ht="21.75" customHeight="1" x14ac:dyDescent="0.25">
      <c r="A57" s="23"/>
      <c r="B57" s="2" t="s">
        <v>80</v>
      </c>
      <c r="G57" s="75"/>
    </row>
    <row r="58" spans="1:11" s="2" customFormat="1" x14ac:dyDescent="0.25">
      <c r="A58" s="23"/>
      <c r="G58" s="75"/>
    </row>
    <row r="59" spans="1:11" s="2" customFormat="1" x14ac:dyDescent="0.25">
      <c r="A59" s="23" t="s">
        <v>81</v>
      </c>
      <c r="B59" s="2" t="s">
        <v>82</v>
      </c>
      <c r="G59" s="75"/>
    </row>
    <row r="60" spans="1:11" s="2" customFormat="1" x14ac:dyDescent="0.25">
      <c r="A60" s="23"/>
      <c r="G60" s="75"/>
    </row>
    <row r="61" spans="1:11" s="2" customFormat="1" x14ac:dyDescent="0.25">
      <c r="A61" s="23"/>
      <c r="G61" s="75"/>
    </row>
    <row r="62" spans="1:11" s="75" customFormat="1" ht="63" customHeight="1" x14ac:dyDescent="0.25">
      <c r="A62" s="23"/>
      <c r="B62" s="2" t="s">
        <v>106</v>
      </c>
      <c r="C62" s="2" t="s">
        <v>83</v>
      </c>
      <c r="D62" s="2"/>
      <c r="E62" s="2"/>
      <c r="F62" s="2" t="s">
        <v>84</v>
      </c>
      <c r="H62" s="2"/>
    </row>
    <row r="63" spans="1:11" x14ac:dyDescent="0.25">
      <c r="K63" s="66"/>
    </row>
    <row r="64" spans="1:11" ht="23.25" customHeight="1" x14ac:dyDescent="0.25"/>
    <row r="65" spans="1:7" s="2" customFormat="1" x14ac:dyDescent="0.25">
      <c r="A65"/>
      <c r="B65"/>
      <c r="C65"/>
      <c r="D65"/>
      <c r="E65"/>
      <c r="F65"/>
      <c r="G65"/>
    </row>
    <row r="66" spans="1:7" s="2" customFormat="1" x14ac:dyDescent="0.25">
      <c r="A66"/>
      <c r="B66"/>
      <c r="C66"/>
      <c r="D66"/>
      <c r="E66"/>
      <c r="F66"/>
      <c r="G66"/>
    </row>
    <row r="67" spans="1:7" s="2" customFormat="1" x14ac:dyDescent="0.25">
      <c r="A67"/>
      <c r="B67"/>
      <c r="C67"/>
      <c r="D67"/>
      <c r="E67"/>
      <c r="F67"/>
      <c r="G67"/>
    </row>
    <row r="68" spans="1:7" s="2" customFormat="1" x14ac:dyDescent="0.25">
      <c r="A68"/>
      <c r="B68"/>
      <c r="C68"/>
      <c r="D68"/>
      <c r="E68"/>
      <c r="F68"/>
      <c r="G68"/>
    </row>
    <row r="69" spans="1:7" s="2" customFormat="1" x14ac:dyDescent="0.25">
      <c r="A69"/>
      <c r="B69"/>
      <c r="C69"/>
      <c r="D69"/>
      <c r="E69"/>
      <c r="F69"/>
      <c r="G69"/>
    </row>
    <row r="70" spans="1:7" s="2" customFormat="1" x14ac:dyDescent="0.25">
      <c r="A70"/>
      <c r="B70"/>
      <c r="C70"/>
      <c r="D70"/>
      <c r="E70"/>
      <c r="F70"/>
      <c r="G70"/>
    </row>
    <row r="71" spans="1:7" s="2" customFormat="1" x14ac:dyDescent="0.25">
      <c r="A71"/>
      <c r="B71"/>
      <c r="C71"/>
      <c r="D71"/>
      <c r="E71"/>
      <c r="F71"/>
      <c r="G71"/>
    </row>
    <row r="72" spans="1:7" s="2" customFormat="1" x14ac:dyDescent="0.25">
      <c r="A72"/>
      <c r="B72"/>
      <c r="C72"/>
      <c r="D72"/>
      <c r="E72"/>
      <c r="F72"/>
      <c r="G72"/>
    </row>
  </sheetData>
  <mergeCells count="12">
    <mergeCell ref="A31:F31"/>
    <mergeCell ref="A29:F29"/>
    <mergeCell ref="B1:G1"/>
    <mergeCell ref="A14:G14"/>
    <mergeCell ref="A15:G15"/>
    <mergeCell ref="A3:G3"/>
    <mergeCell ref="A4:G4"/>
    <mergeCell ref="C24:D24"/>
    <mergeCell ref="C25:D25"/>
    <mergeCell ref="C26:D26"/>
    <mergeCell ref="A28:G28"/>
    <mergeCell ref="C27:D27"/>
  </mergeCells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Членские взносы</vt:lpstr>
      <vt:lpstr>Целевые взносы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Пользователь</cp:lastModifiedBy>
  <cp:lastPrinted>2025-05-18T11:25:58Z</cp:lastPrinted>
  <dcterms:created xsi:type="dcterms:W3CDTF">2024-04-16T08:04:21Z</dcterms:created>
  <dcterms:modified xsi:type="dcterms:W3CDTF">2025-05-18T11:57:50Z</dcterms:modified>
</cp:coreProperties>
</file>